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КР и ППР 2015 утвержд" sheetId="1" r:id="rId1"/>
    <sheet name="свод КР и ППР утвержд. в тариф" sheetId="2" r:id="rId2"/>
  </sheets>
  <definedNames>
    <definedName name="_xlnm.Print_Area" localSheetId="0">'План КР и ППР 2015 утвержд'!$A$1:$J$18</definedName>
    <definedName name="_xlnm.Print_Area" localSheetId="1">'свод КР и ППР утвержд. в тариф'!$A$1:$F$22</definedName>
  </definedNames>
  <calcPr fullCalcOnLoad="1"/>
</workbook>
</file>

<file path=xl/sharedStrings.xml><?xml version="1.0" encoding="utf-8"?>
<sst xmlns="http://schemas.openxmlformats.org/spreadsheetml/2006/main" count="74" uniqueCount="57">
  <si>
    <t>Программа производственного развития</t>
  </si>
  <si>
    <t>ЭЛЕКТРОСНАБЖЕНИЕ</t>
  </si>
  <si>
    <t>предмет договора</t>
  </si>
  <si>
    <t>подрядчик</t>
  </si>
  <si>
    <t>утверждено в тарифе</t>
  </si>
  <si>
    <t>номер и дата договора</t>
  </si>
  <si>
    <t>фактический срок выполнения</t>
  </si>
  <si>
    <t>Итого по капремонтам:</t>
  </si>
  <si>
    <t>резерв:</t>
  </si>
  <si>
    <t>протяженность в м</t>
  </si>
  <si>
    <t>вид работы</t>
  </si>
  <si>
    <t>Капитальный ремонт низковольтного вводного оборудования ТП-4</t>
  </si>
  <si>
    <t>Капитальный ремонт низковольтного вводного оборудования ТП-16</t>
  </si>
  <si>
    <t>Капитальный ремонт низковольтного вводного оборудования ТП-27</t>
  </si>
  <si>
    <t>Капитальный ремонт низковольтного вводного оборудования ТП-28</t>
  </si>
  <si>
    <t>Капитальный ремонт низковольтного вводного оборудования ТП-33</t>
  </si>
  <si>
    <t>диаметр                          в мм</t>
  </si>
  <si>
    <t>срок выполнения                            по договору</t>
  </si>
  <si>
    <t>ООО "РемСтройКомплект"</t>
  </si>
  <si>
    <t>закупка</t>
  </si>
  <si>
    <t>Капитальный ремонт силового трансформатора ТП-28</t>
  </si>
  <si>
    <t>Капитальный ремонт силового трансформатора ТП-3</t>
  </si>
  <si>
    <t>№ 294 от 02.07.2015</t>
  </si>
  <si>
    <t>№ 295 от 02.07.2015</t>
  </si>
  <si>
    <t>ООО "СК Комфорт"</t>
  </si>
  <si>
    <t>План мероприятий по капитальным ремонтам и программе производственного развития МУП "Жилкомсервис" на 2015 год</t>
  </si>
  <si>
    <t>Капитальный ремонт</t>
  </si>
  <si>
    <t>Наименование тарифа</t>
  </si>
  <si>
    <t>Освоено, руб. с НДС</t>
  </si>
  <si>
    <t>приобретено материалов</t>
  </si>
  <si>
    <t>Сумма, руб.                         без НДС</t>
  </si>
  <si>
    <t>Холодное водоснабжение</t>
  </si>
  <si>
    <t>Водоотведение</t>
  </si>
  <si>
    <t>Очистка сточных вод</t>
  </si>
  <si>
    <t>Теплоснабжение</t>
  </si>
  <si>
    <t>Эл.энергия</t>
  </si>
  <si>
    <t>Итого:</t>
  </si>
  <si>
    <t>Утилизация ТБО</t>
  </si>
  <si>
    <t>всего</t>
  </si>
  <si>
    <t>Капитальный ремонт кабельной линии КЛ-0,4кВ от ТП-6 до ул. Новоселов, 18</t>
  </si>
  <si>
    <t>№ 308 от 27.07.2015</t>
  </si>
  <si>
    <t>Сумма по договору, руб. с НДС</t>
  </si>
  <si>
    <t>остаток не освоенных средств</t>
  </si>
  <si>
    <t>Утверждено с тарифе, сумма, руб. с НДС</t>
  </si>
  <si>
    <t>Капитальный ремонт высоковольтного кабеля в сторону ТП-2</t>
  </si>
  <si>
    <t>№ 383 от 23.10.2015</t>
  </si>
  <si>
    <t>№ 317 от 31.07.2015</t>
  </si>
  <si>
    <t>№ 372 от 14.10.2015</t>
  </si>
  <si>
    <t>ИП Мазго</t>
  </si>
  <si>
    <t>Капитальный ремонт кабельной линии от ТП-3 до гаражного бокса по ул. Солнечная, 6А</t>
  </si>
  <si>
    <t>Кабель ААБЛ-10 3х95 (340м)</t>
  </si>
  <si>
    <t>Капитальный ремонт силового трансформатора 2Т в ТП-39 типа ТМ-630кВА</t>
  </si>
  <si>
    <t>№ 415 от 27.11.2015</t>
  </si>
  <si>
    <t>расходы производственного характера на обслуживание и текущий ремонт эл. сетей</t>
  </si>
  <si>
    <t>освоено по договору, руб. без НДС</t>
  </si>
  <si>
    <t>Капитальные и текущие ремонты</t>
  </si>
  <si>
    <t xml:space="preserve"> ФАКТ.  КАПИТАЛЬНЫЕ  и текущие РЕМОНТЫ  2015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</si>
</sst>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mmm/yyyy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[$-F800]dddd\,\ mmmm\ dd\,\ yyyy"/>
    <numFmt numFmtId="188" formatCode="[$-F400]h:mm:ss\ AM/PM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CC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1" xfId="55" applyNumberFormat="1" applyFont="1" applyFill="1" applyBorder="1" applyAlignment="1">
      <alignment horizontal="center" vertical="center" wrapText="1"/>
      <protection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44" fillId="35" borderId="10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3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4" fontId="45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2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46" fillId="0" borderId="10" xfId="0" applyFont="1" applyBorder="1" applyAlignment="1">
      <alignment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7" fillId="0" borderId="0" xfId="53" applyAlignment="1">
      <alignment vertical="center"/>
      <protection/>
    </xf>
    <xf numFmtId="49" fontId="26" fillId="0" borderId="0" xfId="54" applyNumberFormat="1" applyFont="1" applyBorder="1" applyAlignment="1">
      <alignment horizontal="left" vertical="center"/>
      <protection/>
    </xf>
    <xf numFmtId="0" fontId="0" fillId="0" borderId="0" xfId="52" applyAlignment="1">
      <alignment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4" fontId="0" fillId="0" borderId="10" xfId="52" applyNumberFormat="1" applyBorder="1" applyAlignment="1">
      <alignment horizontal="center" vertical="center" wrapText="1"/>
      <protection/>
    </xf>
    <xf numFmtId="4" fontId="0" fillId="33" borderId="10" xfId="52" applyNumberFormat="1" applyFill="1" applyBorder="1" applyAlignment="1">
      <alignment horizontal="center" vertical="center" wrapText="1"/>
      <protection/>
    </xf>
    <xf numFmtId="4" fontId="27" fillId="0" borderId="0" xfId="53" applyNumberFormat="1" applyAlignment="1">
      <alignment vertical="center"/>
      <protection/>
    </xf>
    <xf numFmtId="0" fontId="0" fillId="33" borderId="10" xfId="52" applyFont="1" applyFill="1" applyBorder="1" applyAlignment="1">
      <alignment vertical="center" wrapText="1"/>
      <protection/>
    </xf>
    <xf numFmtId="4" fontId="0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0" fontId="0" fillId="33" borderId="10" xfId="52" applyFill="1" applyBorder="1" applyAlignment="1">
      <alignment horizontal="center" vertical="center" wrapText="1"/>
      <protection/>
    </xf>
    <xf numFmtId="0" fontId="0" fillId="33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vertical="center" wrapText="1"/>
      <protection/>
    </xf>
    <xf numFmtId="4" fontId="5" fillId="0" borderId="10" xfId="52" applyNumberFormat="1" applyFont="1" applyBorder="1" applyAlignment="1">
      <alignment horizontal="center" vertical="center" wrapText="1"/>
      <protection/>
    </xf>
    <xf numFmtId="0" fontId="35" fillId="0" borderId="10" xfId="53" applyFont="1" applyBorder="1" applyAlignment="1">
      <alignment horizontal="right" vertical="center"/>
      <protection/>
    </xf>
    <xf numFmtId="4" fontId="35" fillId="0" borderId="10" xfId="53" applyNumberFormat="1" applyFont="1" applyBorder="1" applyAlignment="1">
      <alignment horizontal="center" vertical="center"/>
      <protection/>
    </xf>
    <xf numFmtId="4" fontId="27" fillId="0" borderId="0" xfId="53" applyNumberFormat="1" applyAlignment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4" fontId="44" fillId="35" borderId="11" xfId="0" applyNumberFormat="1" applyFont="1" applyFill="1" applyBorder="1" applyAlignment="1">
      <alignment horizontal="center" vertical="center" wrapText="1"/>
    </xf>
    <xf numFmtId="4" fontId="44" fillId="35" borderId="12" xfId="0" applyNumberFormat="1" applyFont="1" applyFill="1" applyBorder="1" applyAlignment="1">
      <alignment horizontal="center" vertical="center" wrapText="1"/>
    </xf>
    <xf numFmtId="49" fontId="26" fillId="0" borderId="0" xfId="54" applyNumberFormat="1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0" fillId="33" borderId="11" xfId="52" applyFill="1" applyBorder="1" applyAlignment="1">
      <alignment horizontal="center" vertical="center" wrapText="1"/>
      <protection/>
    </xf>
    <xf numFmtId="0" fontId="0" fillId="33" borderId="12" xfId="52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ожения 2,5,11,13" xfId="54"/>
    <cellStyle name="Обычный_Расчет тарифа 201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tabSelected="1" view="pageBreakPreview" zoomScale="80" zoomScaleNormal="83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L14" sqref="L14"/>
    </sheetView>
  </sheetViews>
  <sheetFormatPr defaultColWidth="8.8515625" defaultRowHeight="12.75"/>
  <cols>
    <col min="1" max="1" width="51.8515625" style="1" customWidth="1"/>
    <col min="2" max="2" width="13.421875" style="1" customWidth="1"/>
    <col min="3" max="3" width="15.140625" style="1" customWidth="1"/>
    <col min="4" max="4" width="21.7109375" style="19" customWidth="1"/>
    <col min="5" max="5" width="13.8515625" style="2" customWidth="1"/>
    <col min="6" max="6" width="15.140625" style="1" customWidth="1"/>
    <col min="7" max="7" width="13.8515625" style="1" customWidth="1"/>
    <col min="8" max="9" width="9.28125" style="1" customWidth="1"/>
    <col min="10" max="10" width="7.8515625" style="1" customWidth="1"/>
    <col min="11" max="11" width="15.57421875" style="16" customWidth="1"/>
    <col min="12" max="12" width="15.00390625" style="1" customWidth="1"/>
    <col min="13" max="13" width="10.421875" style="1" customWidth="1"/>
    <col min="14" max="14" width="12.7109375" style="1" bestFit="1" customWidth="1"/>
    <col min="15" max="16384" width="8.8515625" style="1" customWidth="1"/>
  </cols>
  <sheetData>
    <row r="1" spans="1:10" ht="24" customHeight="1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51" customHeight="1">
      <c r="A2" s="3" t="s">
        <v>2</v>
      </c>
      <c r="B2" s="3" t="s">
        <v>4</v>
      </c>
      <c r="C2" s="3" t="s">
        <v>5</v>
      </c>
      <c r="D2" s="3" t="s">
        <v>3</v>
      </c>
      <c r="E2" s="3" t="s">
        <v>17</v>
      </c>
      <c r="F2" s="3" t="s">
        <v>54</v>
      </c>
      <c r="G2" s="3" t="s">
        <v>6</v>
      </c>
      <c r="H2" s="3" t="s">
        <v>9</v>
      </c>
      <c r="I2" s="3" t="s">
        <v>16</v>
      </c>
      <c r="J2" s="3" t="s">
        <v>10</v>
      </c>
    </row>
    <row r="3" spans="1:11" s="4" customFormat="1" ht="20.25" customHeight="1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50"/>
      <c r="K3" s="20"/>
    </row>
    <row r="4" spans="1:11" s="4" customFormat="1" ht="20.25" customHeight="1">
      <c r="A4" s="51" t="s">
        <v>55</v>
      </c>
      <c r="B4" s="52"/>
      <c r="C4" s="52"/>
      <c r="D4" s="52"/>
      <c r="E4" s="52"/>
      <c r="F4" s="52"/>
      <c r="G4" s="52"/>
      <c r="H4" s="52"/>
      <c r="I4" s="52"/>
      <c r="J4" s="53"/>
      <c r="K4" s="20"/>
    </row>
    <row r="5" spans="1:11" s="4" customFormat="1" ht="30.75" customHeight="1" hidden="1">
      <c r="A5" s="22" t="s">
        <v>11</v>
      </c>
      <c r="B5" s="23">
        <v>212748.57</v>
      </c>
      <c r="C5" s="6"/>
      <c r="D5" s="5"/>
      <c r="E5" s="5"/>
      <c r="F5" s="7"/>
      <c r="G5" s="14"/>
      <c r="H5" s="15"/>
      <c r="I5" s="15"/>
      <c r="J5" s="15"/>
      <c r="K5" s="20"/>
    </row>
    <row r="6" spans="1:11" s="4" customFormat="1" ht="30.75" customHeight="1" hidden="1">
      <c r="A6" s="22" t="s">
        <v>12</v>
      </c>
      <c r="B6" s="23">
        <v>212748.57</v>
      </c>
      <c r="C6" s="6"/>
      <c r="D6" s="5"/>
      <c r="E6" s="5"/>
      <c r="F6" s="7"/>
      <c r="G6" s="14"/>
      <c r="H6" s="15"/>
      <c r="I6" s="15"/>
      <c r="J6" s="15"/>
      <c r="K6" s="20"/>
    </row>
    <row r="7" spans="1:11" s="4" customFormat="1" ht="30.75" customHeight="1" hidden="1">
      <c r="A7" s="22" t="s">
        <v>13</v>
      </c>
      <c r="B7" s="23">
        <v>212748.57</v>
      </c>
      <c r="C7" s="6"/>
      <c r="D7" s="5"/>
      <c r="E7" s="5"/>
      <c r="F7" s="7"/>
      <c r="G7" s="14"/>
      <c r="H7" s="15"/>
      <c r="I7" s="15"/>
      <c r="J7" s="15"/>
      <c r="K7" s="20"/>
    </row>
    <row r="8" spans="1:11" s="4" customFormat="1" ht="30.75" customHeight="1" hidden="1">
      <c r="A8" s="22" t="s">
        <v>14</v>
      </c>
      <c r="B8" s="23">
        <v>212748.57</v>
      </c>
      <c r="C8" s="6"/>
      <c r="D8" s="5"/>
      <c r="E8" s="5"/>
      <c r="F8" s="7"/>
      <c r="G8" s="14"/>
      <c r="H8" s="15"/>
      <c r="I8" s="15"/>
      <c r="J8" s="15"/>
      <c r="K8" s="20"/>
    </row>
    <row r="9" spans="1:11" s="4" customFormat="1" ht="30.75" customHeight="1" hidden="1">
      <c r="A9" s="22" t="s">
        <v>15</v>
      </c>
      <c r="B9" s="23">
        <v>212748.57</v>
      </c>
      <c r="C9" s="6"/>
      <c r="D9" s="5"/>
      <c r="E9" s="5"/>
      <c r="F9" s="7"/>
      <c r="G9" s="14"/>
      <c r="H9" s="15"/>
      <c r="I9" s="15"/>
      <c r="J9" s="15"/>
      <c r="K9" s="20"/>
    </row>
    <row r="10" spans="1:12" s="4" customFormat="1" ht="30.75" customHeight="1">
      <c r="A10" s="17" t="s">
        <v>20</v>
      </c>
      <c r="B10" s="24"/>
      <c r="C10" s="6" t="s">
        <v>22</v>
      </c>
      <c r="D10" s="13" t="s">
        <v>24</v>
      </c>
      <c r="E10" s="6"/>
      <c r="F10" s="12">
        <v>62.98</v>
      </c>
      <c r="G10" s="14">
        <v>42194</v>
      </c>
      <c r="H10" s="15"/>
      <c r="I10" s="15"/>
      <c r="J10" s="15"/>
      <c r="K10" s="20"/>
      <c r="L10" s="20"/>
    </row>
    <row r="11" spans="1:12" s="4" customFormat="1" ht="30.75" customHeight="1">
      <c r="A11" s="17" t="s">
        <v>21</v>
      </c>
      <c r="B11" s="24"/>
      <c r="C11" s="6" t="s">
        <v>23</v>
      </c>
      <c r="D11" s="13" t="s">
        <v>24</v>
      </c>
      <c r="E11" s="6"/>
      <c r="F11" s="12">
        <v>62.98</v>
      </c>
      <c r="G11" s="14">
        <v>42194</v>
      </c>
      <c r="H11" s="15"/>
      <c r="I11" s="15"/>
      <c r="J11" s="15"/>
      <c r="K11" s="20"/>
      <c r="L11" s="20"/>
    </row>
    <row r="12" spans="1:12" s="4" customFormat="1" ht="32.25" customHeight="1">
      <c r="A12" s="17" t="s">
        <v>39</v>
      </c>
      <c r="B12" s="18"/>
      <c r="C12" s="6" t="s">
        <v>40</v>
      </c>
      <c r="D12" s="13" t="s">
        <v>18</v>
      </c>
      <c r="E12" s="6" t="s">
        <v>19</v>
      </c>
      <c r="F12" s="12">
        <v>319.162</v>
      </c>
      <c r="G12" s="14">
        <v>42285</v>
      </c>
      <c r="H12" s="15"/>
      <c r="I12" s="15"/>
      <c r="J12" s="15"/>
      <c r="K12" s="20"/>
      <c r="L12" s="20"/>
    </row>
    <row r="13" spans="1:12" s="4" customFormat="1" ht="32.25" customHeight="1">
      <c r="A13" s="17" t="s">
        <v>44</v>
      </c>
      <c r="B13" s="18"/>
      <c r="C13" s="6" t="s">
        <v>45</v>
      </c>
      <c r="D13" s="13" t="s">
        <v>18</v>
      </c>
      <c r="E13" s="6"/>
      <c r="F13" s="12">
        <v>81.994</v>
      </c>
      <c r="G13" s="14">
        <v>42308</v>
      </c>
      <c r="H13" s="15"/>
      <c r="I13" s="15"/>
      <c r="J13" s="15"/>
      <c r="K13" s="20"/>
      <c r="L13" s="20"/>
    </row>
    <row r="14" spans="1:12" s="4" customFormat="1" ht="32.25" customHeight="1">
      <c r="A14" s="17" t="s">
        <v>50</v>
      </c>
      <c r="B14" s="18"/>
      <c r="C14" s="6" t="s">
        <v>46</v>
      </c>
      <c r="D14" s="13" t="s">
        <v>18</v>
      </c>
      <c r="E14" s="6"/>
      <c r="F14" s="12">
        <v>197.94</v>
      </c>
      <c r="G14" s="14">
        <v>42300</v>
      </c>
      <c r="H14" s="15"/>
      <c r="I14" s="15"/>
      <c r="J14" s="15"/>
      <c r="K14" s="20"/>
      <c r="L14" s="20"/>
    </row>
    <row r="15" spans="1:12" s="4" customFormat="1" ht="32.25" customHeight="1">
      <c r="A15" s="17" t="s">
        <v>49</v>
      </c>
      <c r="B15" s="18"/>
      <c r="C15" s="6" t="s">
        <v>47</v>
      </c>
      <c r="D15" s="13" t="s">
        <v>48</v>
      </c>
      <c r="E15" s="6"/>
      <c r="F15" s="12">
        <v>81.36</v>
      </c>
      <c r="G15" s="14">
        <v>42292</v>
      </c>
      <c r="H15" s="15"/>
      <c r="I15" s="15"/>
      <c r="J15" s="15"/>
      <c r="K15" s="20"/>
      <c r="L15" s="20"/>
    </row>
    <row r="16" spans="1:12" s="4" customFormat="1" ht="32.25" customHeight="1">
      <c r="A16" s="17" t="s">
        <v>51</v>
      </c>
      <c r="B16" s="18"/>
      <c r="C16" s="6" t="s">
        <v>52</v>
      </c>
      <c r="D16" s="13" t="s">
        <v>48</v>
      </c>
      <c r="E16" s="6"/>
      <c r="F16" s="12">
        <v>69.76</v>
      </c>
      <c r="G16" s="14">
        <v>42338</v>
      </c>
      <c r="H16" s="15"/>
      <c r="I16" s="15"/>
      <c r="J16" s="15"/>
      <c r="K16" s="20"/>
      <c r="L16" s="20"/>
    </row>
    <row r="17" spans="1:12" s="4" customFormat="1" ht="32.25" customHeight="1">
      <c r="A17" s="17" t="s">
        <v>53</v>
      </c>
      <c r="B17" s="18"/>
      <c r="C17" s="6"/>
      <c r="D17" s="46"/>
      <c r="E17" s="6"/>
      <c r="F17" s="12">
        <v>15261.52</v>
      </c>
      <c r="G17" s="14"/>
      <c r="H17" s="15"/>
      <c r="I17" s="15"/>
      <c r="J17" s="15"/>
      <c r="K17" s="20"/>
      <c r="L17" s="20"/>
    </row>
    <row r="18" spans="1:12" ht="19.5" customHeight="1">
      <c r="A18" s="8" t="s">
        <v>7</v>
      </c>
      <c r="B18" s="9">
        <v>1170117.5</v>
      </c>
      <c r="C18" s="54" t="s">
        <v>8</v>
      </c>
      <c r="D18" s="55"/>
      <c r="E18" s="10" t="e">
        <f>B18-#REF!</f>
        <v>#REF!</v>
      </c>
      <c r="F18" s="11">
        <f>SUM(F10:F17)</f>
        <v>16137.696</v>
      </c>
      <c r="G18" s="9"/>
      <c r="H18" s="9"/>
      <c r="I18" s="9"/>
      <c r="J18" s="9"/>
      <c r="K18" s="21"/>
      <c r="L18" s="25"/>
    </row>
    <row r="19" ht="19.5" customHeight="1"/>
    <row r="21" spans="6:7" ht="14.25">
      <c r="F21" s="16"/>
      <c r="G21" s="16"/>
    </row>
  </sheetData>
  <sheetProtection/>
  <mergeCells count="4">
    <mergeCell ref="A1:J1"/>
    <mergeCell ref="A3:J3"/>
    <mergeCell ref="A4:J4"/>
    <mergeCell ref="C18:D18"/>
  </mergeCell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7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2"/>
  <sheetViews>
    <sheetView view="pageBreakPreview" zoomScale="110" zoomScaleSheetLayoutView="110" zoomScalePageLayoutView="0" workbookViewId="0" topLeftCell="A1">
      <selection activeCell="D14" sqref="D14"/>
    </sheetView>
  </sheetViews>
  <sheetFormatPr defaultColWidth="8.8515625" defaultRowHeight="12.75" outlineLevelCol="1"/>
  <cols>
    <col min="1" max="1" width="23.28125" style="26" customWidth="1"/>
    <col min="2" max="4" width="20.57421875" style="26" customWidth="1"/>
    <col min="5" max="5" width="15.00390625" style="26" customWidth="1"/>
    <col min="6" max="6" width="20.57421875" style="26" customWidth="1"/>
    <col min="7" max="7" width="21.7109375" style="26" hidden="1" customWidth="1" outlineLevel="1"/>
    <col min="8" max="8" width="14.7109375" style="26" customWidth="1" collapsed="1"/>
    <col min="9" max="9" width="13.28125" style="26" customWidth="1"/>
    <col min="10" max="10" width="8.8515625" style="26" customWidth="1"/>
    <col min="11" max="11" width="12.7109375" style="26" customWidth="1"/>
    <col min="12" max="16384" width="8.8515625" style="26" customWidth="1"/>
  </cols>
  <sheetData>
    <row r="2" spans="1:7" ht="39" customHeight="1">
      <c r="A2" s="56" t="s">
        <v>25</v>
      </c>
      <c r="B2" s="56"/>
      <c r="C2" s="56"/>
      <c r="D2" s="56"/>
      <c r="E2" s="56"/>
      <c r="F2" s="56"/>
      <c r="G2" s="56"/>
    </row>
    <row r="3" spans="1:7" ht="15.75">
      <c r="A3" s="27"/>
      <c r="B3" s="28"/>
      <c r="C3" s="28"/>
      <c r="D3" s="28"/>
      <c r="E3" s="28"/>
      <c r="F3" s="28"/>
      <c r="G3" s="28"/>
    </row>
    <row r="4" spans="1:7" ht="15">
      <c r="A4" s="57" t="s">
        <v>26</v>
      </c>
      <c r="B4" s="58"/>
      <c r="C4" s="58"/>
      <c r="D4" s="58"/>
      <c r="E4" s="58"/>
      <c r="F4" s="58"/>
      <c r="G4" s="58"/>
    </row>
    <row r="5" spans="1:7" ht="32.25" customHeight="1">
      <c r="A5" s="29" t="s">
        <v>27</v>
      </c>
      <c r="B5" s="30" t="s">
        <v>43</v>
      </c>
      <c r="C5" s="30" t="s">
        <v>41</v>
      </c>
      <c r="D5" s="30" t="s">
        <v>28</v>
      </c>
      <c r="E5" s="30" t="s">
        <v>29</v>
      </c>
      <c r="F5" s="30" t="s">
        <v>42</v>
      </c>
      <c r="G5" s="30" t="s">
        <v>30</v>
      </c>
    </row>
    <row r="6" spans="1:9" ht="18" customHeight="1">
      <c r="A6" s="31" t="s">
        <v>31</v>
      </c>
      <c r="B6" s="32">
        <f>G6*1.18</f>
        <v>544487.4</v>
      </c>
      <c r="C6" s="32" t="e">
        <f>'План КР и ППР 2015 утвержд'!#REF!</f>
        <v>#REF!</v>
      </c>
      <c r="D6" s="32" t="e">
        <f>'План КР и ППР 2015 утвержд'!#REF!</f>
        <v>#REF!</v>
      </c>
      <c r="E6" s="32"/>
      <c r="F6" s="32" t="e">
        <f>B6-D6-E6</f>
        <v>#REF!</v>
      </c>
      <c r="G6" s="33">
        <v>461430</v>
      </c>
      <c r="H6" s="34" t="e">
        <f>B6-C6</f>
        <v>#REF!</v>
      </c>
      <c r="I6" s="34"/>
    </row>
    <row r="7" spans="1:11" ht="18" customHeight="1">
      <c r="A7" s="31" t="s">
        <v>32</v>
      </c>
      <c r="B7" s="32">
        <f>G7*1.18</f>
        <v>3431676</v>
      </c>
      <c r="C7" s="32" t="e">
        <f>'План КР и ППР 2015 утвержд'!#REF!</f>
        <v>#REF!</v>
      </c>
      <c r="D7" s="32" t="e">
        <f>'План КР и ППР 2015 утвержд'!#REF!</f>
        <v>#REF!</v>
      </c>
      <c r="E7" s="32"/>
      <c r="F7" s="32" t="e">
        <f>B7-D7-E7</f>
        <v>#REF!</v>
      </c>
      <c r="G7" s="33">
        <v>2908200</v>
      </c>
      <c r="H7" s="34" t="e">
        <f>B7-C7</f>
        <v>#REF!</v>
      </c>
      <c r="I7" s="34"/>
      <c r="K7" s="34"/>
    </row>
    <row r="8" spans="1:11" ht="18" customHeight="1">
      <c r="A8" s="35" t="s">
        <v>33</v>
      </c>
      <c r="B8" s="32">
        <f>G8*1.18</f>
        <v>452978.39999999997</v>
      </c>
      <c r="C8" s="32" t="e">
        <f>'План КР и ППР 2015 утвержд'!#REF!</f>
        <v>#REF!</v>
      </c>
      <c r="D8" s="32" t="e">
        <f>'План КР и ППР 2015 утвержд'!#REF!</f>
        <v>#REF!</v>
      </c>
      <c r="E8" s="32"/>
      <c r="F8" s="32" t="e">
        <f>B8-D8-E8</f>
        <v>#REF!</v>
      </c>
      <c r="G8" s="36">
        <v>383880</v>
      </c>
      <c r="H8" s="34" t="e">
        <f>B8-C8</f>
        <v>#REF!</v>
      </c>
      <c r="I8" s="34"/>
      <c r="K8" s="34"/>
    </row>
    <row r="9" spans="1:11" ht="27" customHeight="1">
      <c r="A9" s="35" t="s">
        <v>34</v>
      </c>
      <c r="B9" s="32">
        <f>G9*1.18</f>
        <v>0</v>
      </c>
      <c r="C9" s="32" t="e">
        <f>'План КР и ППР 2015 утвержд'!#REF!</f>
        <v>#REF!</v>
      </c>
      <c r="D9" s="32" t="e">
        <f>'План КР и ППР 2015 утвержд'!#REF!</f>
        <v>#REF!</v>
      </c>
      <c r="E9" s="32"/>
      <c r="F9" s="32" t="e">
        <f>B9-D9-E9</f>
        <v>#REF!</v>
      </c>
      <c r="G9" s="33">
        <v>0</v>
      </c>
      <c r="H9" s="34" t="e">
        <f>B9-C9</f>
        <v>#REF!</v>
      </c>
      <c r="I9" s="34"/>
      <c r="K9" s="34"/>
    </row>
    <row r="10" spans="1:9" ht="18" customHeight="1">
      <c r="A10" s="35" t="s">
        <v>35</v>
      </c>
      <c r="B10" s="32">
        <f>G10*1.18</f>
        <v>1170117.5</v>
      </c>
      <c r="C10" s="32" t="e">
        <f>'План КР и ППР 2015 утвержд'!#REF!</f>
        <v>#REF!</v>
      </c>
      <c r="D10" s="32">
        <f>'План КР и ППР 2015 утвержд'!F18</f>
        <v>16137.696</v>
      </c>
      <c r="E10" s="32"/>
      <c r="F10" s="32">
        <f>B10-D10-E10</f>
        <v>1153979.804</v>
      </c>
      <c r="G10" s="33">
        <v>991625</v>
      </c>
      <c r="H10" s="34" t="e">
        <f>B10-C10</f>
        <v>#REF!</v>
      </c>
      <c r="I10" s="34"/>
    </row>
    <row r="11" spans="1:8" ht="18" customHeight="1">
      <c r="A11" s="37" t="s">
        <v>36</v>
      </c>
      <c r="B11" s="38">
        <f aca="true" t="shared" si="0" ref="B11:H11">SUM(B6:B10)</f>
        <v>5599259.3</v>
      </c>
      <c r="C11" s="38" t="e">
        <f t="shared" si="0"/>
        <v>#REF!</v>
      </c>
      <c r="D11" s="38" t="e">
        <f t="shared" si="0"/>
        <v>#REF!</v>
      </c>
      <c r="E11" s="38">
        <f t="shared" si="0"/>
        <v>0</v>
      </c>
      <c r="F11" s="38" t="e">
        <f t="shared" si="0"/>
        <v>#REF!</v>
      </c>
      <c r="G11" s="38">
        <f t="shared" si="0"/>
        <v>4745135</v>
      </c>
      <c r="H11" s="34" t="e">
        <f t="shared" si="0"/>
        <v>#REF!</v>
      </c>
    </row>
    <row r="12" spans="1:7" ht="15">
      <c r="A12" s="59"/>
      <c r="B12" s="60"/>
      <c r="C12" s="60"/>
      <c r="D12" s="60"/>
      <c r="E12" s="60"/>
      <c r="F12" s="60"/>
      <c r="G12" s="60"/>
    </row>
    <row r="13" spans="1:7" ht="14.25" customHeight="1">
      <c r="A13" s="61" t="s">
        <v>0</v>
      </c>
      <c r="B13" s="62"/>
      <c r="C13" s="62"/>
      <c r="D13" s="62"/>
      <c r="E13" s="62"/>
      <c r="F13" s="62"/>
      <c r="G13" s="62"/>
    </row>
    <row r="14" spans="1:7" ht="30" customHeight="1">
      <c r="A14" s="39" t="s">
        <v>27</v>
      </c>
      <c r="B14" s="30" t="s">
        <v>43</v>
      </c>
      <c r="C14" s="30" t="s">
        <v>41</v>
      </c>
      <c r="D14" s="30" t="s">
        <v>28</v>
      </c>
      <c r="E14" s="30" t="s">
        <v>29</v>
      </c>
      <c r="F14" s="30" t="s">
        <v>42</v>
      </c>
      <c r="G14" s="40" t="s">
        <v>30</v>
      </c>
    </row>
    <row r="15" spans="1:9" ht="17.25" customHeight="1">
      <c r="A15" s="35" t="s">
        <v>31</v>
      </c>
      <c r="B15" s="33">
        <f aca="true" t="shared" si="1" ref="B15:B20">G15*1.18</f>
        <v>548039.2</v>
      </c>
      <c r="C15" s="33" t="e">
        <f>'План КР и ППР 2015 утвержд'!#REF!</f>
        <v>#REF!</v>
      </c>
      <c r="D15" s="33" t="e">
        <f>'План КР и ППР 2015 утвержд'!#REF!</f>
        <v>#REF!</v>
      </c>
      <c r="E15" s="33"/>
      <c r="F15" s="32" t="e">
        <f aca="true" t="shared" si="2" ref="F15:F20">B15-D15-E15</f>
        <v>#REF!</v>
      </c>
      <c r="G15" s="33">
        <v>464440</v>
      </c>
      <c r="H15" s="34" t="e">
        <f aca="true" t="shared" si="3" ref="H15:H20">B15-C15</f>
        <v>#REF!</v>
      </c>
      <c r="I15" s="34"/>
    </row>
    <row r="16" spans="1:9" ht="17.25" customHeight="1">
      <c r="A16" s="35" t="s">
        <v>32</v>
      </c>
      <c r="B16" s="33">
        <f t="shared" si="1"/>
        <v>3861455.5999999996</v>
      </c>
      <c r="C16" s="33" t="e">
        <f>'План КР и ППР 2015 утвержд'!#REF!</f>
        <v>#REF!</v>
      </c>
      <c r="D16" s="45" t="e">
        <f>'План КР и ППР 2015 утвержд'!#REF!</f>
        <v>#REF!</v>
      </c>
      <c r="E16" s="33"/>
      <c r="F16" s="32" t="e">
        <f t="shared" si="2"/>
        <v>#REF!</v>
      </c>
      <c r="G16" s="33">
        <v>3272420</v>
      </c>
      <c r="H16" s="34" t="e">
        <f t="shared" si="3"/>
        <v>#REF!</v>
      </c>
      <c r="I16" s="34"/>
    </row>
    <row r="17" spans="1:9" ht="17.25" customHeight="1">
      <c r="A17" s="35" t="s">
        <v>33</v>
      </c>
      <c r="B17" s="33">
        <f t="shared" si="1"/>
        <v>443219.8</v>
      </c>
      <c r="C17" s="33" t="e">
        <f>'План КР и ППР 2015 утвержд'!#REF!</f>
        <v>#REF!</v>
      </c>
      <c r="D17" s="33" t="e">
        <f>'План КР и ППР 2015 утвержд'!#REF!</f>
        <v>#REF!</v>
      </c>
      <c r="E17" s="33"/>
      <c r="F17" s="32" t="e">
        <f t="shared" si="2"/>
        <v>#REF!</v>
      </c>
      <c r="G17" s="33">
        <v>375610</v>
      </c>
      <c r="H17" s="34" t="e">
        <f t="shared" si="3"/>
        <v>#REF!</v>
      </c>
      <c r="I17" s="34"/>
    </row>
    <row r="18" spans="1:9" ht="17.25" customHeight="1">
      <c r="A18" s="31" t="s">
        <v>34</v>
      </c>
      <c r="B18" s="33">
        <f t="shared" si="1"/>
        <v>2625334.8</v>
      </c>
      <c r="C18" s="33" t="e">
        <f>'План КР и ППР 2015 утвержд'!#REF!</f>
        <v>#REF!</v>
      </c>
      <c r="D18" s="33" t="e">
        <f>'План КР и ППР 2015 утвержд'!#REF!</f>
        <v>#REF!</v>
      </c>
      <c r="E18" s="33"/>
      <c r="F18" s="32" t="e">
        <f t="shared" si="2"/>
        <v>#REF!</v>
      </c>
      <c r="G18" s="33">
        <v>2224860</v>
      </c>
      <c r="H18" s="34" t="e">
        <f t="shared" si="3"/>
        <v>#REF!</v>
      </c>
      <c r="I18" s="34"/>
    </row>
    <row r="19" spans="1:9" ht="17.25" customHeight="1">
      <c r="A19" s="31" t="s">
        <v>35</v>
      </c>
      <c r="B19" s="33">
        <f t="shared" si="1"/>
        <v>4423867.2</v>
      </c>
      <c r="C19" s="33" t="e">
        <f>'План КР и ППР 2015 утвержд'!#REF!</f>
        <v>#REF!</v>
      </c>
      <c r="D19" s="33" t="e">
        <f>'План КР и ППР 2015 утвержд'!#REF!</f>
        <v>#REF!</v>
      </c>
      <c r="E19" s="32">
        <f>445500+241400</f>
        <v>686900</v>
      </c>
      <c r="F19" s="32" t="e">
        <f t="shared" si="2"/>
        <v>#REF!</v>
      </c>
      <c r="G19" s="33">
        <v>3749040</v>
      </c>
      <c r="H19" s="34" t="e">
        <f t="shared" si="3"/>
        <v>#REF!</v>
      </c>
      <c r="I19" s="34"/>
    </row>
    <row r="20" spans="1:8" ht="17.25" customHeight="1">
      <c r="A20" s="31" t="s">
        <v>37</v>
      </c>
      <c r="B20" s="33">
        <f t="shared" si="1"/>
        <v>270526.8</v>
      </c>
      <c r="C20" s="33"/>
      <c r="D20" s="33"/>
      <c r="E20" s="32"/>
      <c r="F20" s="32">
        <f t="shared" si="2"/>
        <v>270526.8</v>
      </c>
      <c r="G20" s="33">
        <v>229260</v>
      </c>
      <c r="H20" s="34">
        <f t="shared" si="3"/>
        <v>270526.8</v>
      </c>
    </row>
    <row r="21" spans="1:8" ht="17.25" customHeight="1">
      <c r="A21" s="41" t="s">
        <v>36</v>
      </c>
      <c r="B21" s="42">
        <f aca="true" t="shared" si="4" ref="B21:H21">SUM(B15:B20)</f>
        <v>12172443.4</v>
      </c>
      <c r="C21" s="42" t="e">
        <f t="shared" si="4"/>
        <v>#REF!</v>
      </c>
      <c r="D21" s="42" t="e">
        <f t="shared" si="4"/>
        <v>#REF!</v>
      </c>
      <c r="E21" s="42">
        <f t="shared" si="4"/>
        <v>686900</v>
      </c>
      <c r="F21" s="42" t="e">
        <f t="shared" si="4"/>
        <v>#REF!</v>
      </c>
      <c r="G21" s="42">
        <f t="shared" si="4"/>
        <v>10315630</v>
      </c>
      <c r="H21" s="34" t="e">
        <f t="shared" si="4"/>
        <v>#REF!</v>
      </c>
    </row>
    <row r="22" spans="1:8" ht="15">
      <c r="A22" s="43" t="s">
        <v>38</v>
      </c>
      <c r="B22" s="44">
        <f aca="true" t="shared" si="5" ref="B22:H22">B11+B21</f>
        <v>17771702.7</v>
      </c>
      <c r="C22" s="44" t="e">
        <f t="shared" si="5"/>
        <v>#REF!</v>
      </c>
      <c r="D22" s="44" t="e">
        <f t="shared" si="5"/>
        <v>#REF!</v>
      </c>
      <c r="E22" s="44">
        <f t="shared" si="5"/>
        <v>686900</v>
      </c>
      <c r="F22" s="44" t="e">
        <f t="shared" si="5"/>
        <v>#REF!</v>
      </c>
      <c r="G22" s="45">
        <f t="shared" si="5"/>
        <v>15060765</v>
      </c>
      <c r="H22" s="34" t="e">
        <f t="shared" si="5"/>
        <v>#REF!</v>
      </c>
    </row>
  </sheetData>
  <sheetProtection/>
  <mergeCells count="4">
    <mergeCell ref="A2:G2"/>
    <mergeCell ref="A4:G4"/>
    <mergeCell ref="A12:G12"/>
    <mergeCell ref="A13:G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2015-11-06T07:26:05Z</cp:lastPrinted>
  <dcterms:created xsi:type="dcterms:W3CDTF">1996-10-08T23:32:33Z</dcterms:created>
  <dcterms:modified xsi:type="dcterms:W3CDTF">2016-01-12T09:01:11Z</dcterms:modified>
  <cp:category/>
  <cp:version/>
  <cp:contentType/>
  <cp:contentStatus/>
</cp:coreProperties>
</file>